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0\Desktop\R3経営比較分析表\"/>
    </mc:Choice>
  </mc:AlternateContent>
  <workbookProtection workbookAlgorithmName="SHA-512" workbookHashValue="bK9cge2uxjSkwgNrn1XUe1LaZSBpfCtM+7cps3kI4QRrrUl3qvSLa5OffkihK7PRPoxcmIffvthCEMh6Wwd9yw==" workbookSaltValue="Hv9Smvd+5JRAtVWfpp9UfQ==" workbookSpinCount="100000" lockStructure="1"/>
  <bookViews>
    <workbookView xWindow="0" yWindow="0" windowWidth="23040" windowHeight="90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<sst xmlns="http://schemas.openxmlformats.org/spreadsheetml/2006/main" count="228" uniqueCount="114">
  <si>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</si>
  <si>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</si>
  <si>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</si>
  <si>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</si>
  <si>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</si>
  <si>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</si>
  <si>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</si>
  <si>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</si>
  <si>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</si>
  <si>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</si>
  <si>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</si>
  <si>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</si>
  <si>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</si>
  <si>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</si>
  <si>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</si>
  <si>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</si>
  <si>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</si>
  <si>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</si>
  <si>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</si>
  <si>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</si>
  <si>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</si>
  <si>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</si>
  <si>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</si>
  <si>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</si>
  <si>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</si>
  <si>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</si>
  <si>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</si>
  <si>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</si>
  <si>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</si>
  <si>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</si>
  <si>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</si>
  <si>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</si>
  <si>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</si>
  <si>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</si>
  <si>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</si>
  <si>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</si>
  <si>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</si>
  <si>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</si>
  <si>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</si>
  <si>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</si>
  <si>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</si>
  <si>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</si>
  <si>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</si>
  <si>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</si>
  <si>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</si>
  <si>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</si>
  <si>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</si>
  <si>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</si>
  <si>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</si>
  <si>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</si>
  <si>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</si>
  <si>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</si>
  <si>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</si>
  <si>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</si>
  <si>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</si>
  <si>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</si>
  <si>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</si>
  <si>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</si>
  <si>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</si>
  <si>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</si>
  <si>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</si>
  <si>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</si>
  <si>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</si>
  <si>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</si>
  <si>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</si>
  <si>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</si>
  <si>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</si>
  <si>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</si>
  <si>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</si>
  <si>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</si>
  <si>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</si>
  <si>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</si>
  <si>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</si>
  <si>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</si>
  <si>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</si>
  <si>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</si>
  <si>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</si>
  <si>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</si>
  <si>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</si>
  <si>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</si>
  <si>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</si>
  <si>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</si>
  <si>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</si>
  <si>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</si>
  <si>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</si>
  <si>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</si>
  <si>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</si>
  <si>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</si>
  <si>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</si>
  <si>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</si>
  <si>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</si>
  <si>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</si>
  <si>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</si>
  <si>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</si>
  <si>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</si>
  <si>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</si>
  <si>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</si>
  <si>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</si>
  <si>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</si>
  <si>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</si>
  <si>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</si>
  <si>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</si>
  <si>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</si>
  <si>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</si>
  <si>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</si>
  <si>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</si>
  <si>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</si>
  <si>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</si>
  <si>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</si>
  <si>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</si>
  <si>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</si>
  <si>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①②経常収支比率は単年度の収支が黒字であることを示す100%を超えており、高いほど利益率が高いことを示すもので、経営は健全であるといえる。また、欠損金は発生していない。
③流動比率は短期的な債務に対する支払能力を示す指数で200％以上が理想とされており、高水準が続いている。
④企業債残高対給水収益比率については、企業債の新規発行は行っていないため、類似団体よりも低い水準である。
⑤⑥給水原価が増額し供給単価を上回り、料金回収率は100%を下回った。一時的に資産減耗費が増額したことによるもので、次年度以降は改善される見込みである。
⑦施設利用率については浄水場の施設規模は過大であることを示しているため、施設規模の見直しが必要である。
⑧有収率は高い水準が続いており、類似団体と比較しても上回っている。</t>
    <rPh sb="115" eb="117">
      <t>イジョウ</t>
    </rPh>
    <rPh sb="118" eb="120">
      <t>リソウ</t>
    </rPh>
    <rPh sb="131" eb="132">
      <t>ツヅ</t>
    </rPh>
    <rPh sb="198" eb="200">
      <t>ゾウガク</t>
    </rPh>
    <rPh sb="206" eb="207">
      <t>ウエ</t>
    </rPh>
    <rPh sb="221" eb="223">
      <t>シタマワ</t>
    </rPh>
    <rPh sb="226" eb="229">
      <t>イチジテキ</t>
    </rPh>
    <rPh sb="230" eb="232">
      <t>シサン</t>
    </rPh>
    <rPh sb="232" eb="235">
      <t>ゲンモウヒ</t>
    </rPh>
    <rPh sb="236" eb="238">
      <t>ゾウガク</t>
    </rPh>
    <rPh sb="249" eb="252">
      <t>ジネンド</t>
    </rPh>
    <rPh sb="252" eb="254">
      <t>イコウ</t>
    </rPh>
    <rPh sb="255" eb="257">
      <t>カイゼン</t>
    </rPh>
    <rPh sb="260" eb="262">
      <t>ミコ</t>
    </rPh>
    <rPh sb="304" eb="306">
      <t>シセツ</t>
    </rPh>
    <rPh sb="306" eb="308">
      <t>キボ</t>
    </rPh>
    <rPh sb="321" eb="324">
      <t>ユウシュウリツ</t>
    </rPh>
    <rPh sb="325" eb="326">
      <t>タカ</t>
    </rPh>
    <rPh sb="327" eb="329">
      <t>スイジュン</t>
    </rPh>
    <rPh sb="330" eb="331">
      <t>ツヅ</t>
    </rPh>
    <rPh sb="336" eb="338">
      <t>ルイジ</t>
    </rPh>
    <rPh sb="338" eb="340">
      <t>ダンタイ</t>
    </rPh>
    <rPh sb="341" eb="343">
      <t>ヒカク</t>
    </rPh>
    <rPh sb="346" eb="348">
      <t>ウワマワ</t>
    </rPh>
    <phoneticPr fontId="4"/>
  </si>
  <si>
    <t>　有形固定資産減価償却率ならび管路経年化率が類似団体平均値を大きく上回る状況が続いている。
これは昭和50年代前半の開発に伴い急激に増加した管路の未更新が原因である。
　持続的な水道事業の維持のため、管路経年化率の目標値を20％と定め、管路更新率をあげ、有形固
定資産減価償却率ならび管路経年化率の改善を図る必要がある。</t>
    <rPh sb="154" eb="156">
      <t>ヒツヨウ</t>
    </rPh>
    <phoneticPr fontId="4"/>
  </si>
  <si>
    <t>　今後、少子高齢化により給水収益の伸び悩みが見込まれる中、管路老朽化に伴う更新のための費用が必要となってくるため、引き続き古賀市水道ビジョンや経営戦略に基づいた計画的かつ効率的な経営を行う。
　また、浄水施設は更新時期を迎えているが、現在の水源内訳は、自己浄水24%、受水76%により供給しており、浄水とのバランスを見ながら浄水場のあり方について検討する必要がある。
　　　　　　　　　　　　　　　　　　　　　</t>
    <rPh sb="57" eb="58">
      <t>ヒ</t>
    </rPh>
    <rPh sb="59" eb="6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</si>
</sst>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0.77</c:v>
                </c:pt>
                <c:pt idx="1">
                  <c:v>0.7</c:v>
                </c:pt>
                <c:pt idx="2">
                  <c:v>1.07</c:v>
                </c:pt>
                <c:pt idx="3">
                  <c:v>1.93</c:v>
                </c:pt>
                <c:pt idx="4">
                  <c:v>1.46</c:v>
                </c:pt>
              </c:numCache>
            </c:numRef>
          </c:val>
          <c:extLst>
            <c:ext xmlns:c16="http://schemas.microsoft.com/office/drawing/2014/chart" uri="{C3380CC4-5D6E-409C-BE32-E72D297353CC}">
              <c16:uniqueId val="{00000000-061F-4159-8DF3-1FB6E3E412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061F-4159-8DF3-1FB6E3E412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59.68</c:v>
                </c:pt>
                <c:pt idx="1">
                  <c:v>59.59</c:v>
                </c:pt>
                <c:pt idx="2">
                  <c:v>59.4</c:v>
                </c:pt>
                <c:pt idx="3">
                  <c:v>61.54</c:v>
                </c:pt>
                <c:pt idx="4">
                  <c:v>60.03</c:v>
                </c:pt>
              </c:numCache>
            </c:numRef>
          </c:val>
          <c:extLst>
            <c:ext xmlns:c16="http://schemas.microsoft.com/office/drawing/2014/chart" uri="{C3380CC4-5D6E-409C-BE32-E72D297353CC}">
              <c16:uniqueId val="{00000000-E74C-4E9B-A2A1-D7694564CF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74C-4E9B-A2A1-D7694564CF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98.14</c:v>
                </c:pt>
                <c:pt idx="1">
                  <c:v>98.48</c:v>
                </c:pt>
                <c:pt idx="2">
                  <c:v>98.97</c:v>
                </c:pt>
                <c:pt idx="3">
                  <c:v>97.48</c:v>
                </c:pt>
                <c:pt idx="4">
                  <c:v>97.75</c:v>
                </c:pt>
              </c:numCache>
            </c:numRef>
          </c:val>
          <c:extLst>
            <c:ext xmlns:c16="http://schemas.microsoft.com/office/drawing/2014/chart" uri="{C3380CC4-5D6E-409C-BE32-E72D297353CC}">
              <c16:uniqueId val="{00000000-60BA-4B6B-8AD8-3CF877C34A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60BA-4B6B-8AD8-3CF877C34A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113.43</c:v>
                </c:pt>
                <c:pt idx="1">
                  <c:v>116.84</c:v>
                </c:pt>
                <c:pt idx="2">
                  <c:v>114.98</c:v>
                </c:pt>
                <c:pt idx="3">
                  <c:v>115.19</c:v>
                </c:pt>
                <c:pt idx="4">
                  <c:v>104.63</c:v>
                </c:pt>
              </c:numCache>
            </c:numRef>
          </c:val>
          <c:extLst>
            <c:ext xmlns:c16="http://schemas.microsoft.com/office/drawing/2014/chart" uri="{C3380CC4-5D6E-409C-BE32-E72D297353CC}">
              <c16:uniqueId val="{00000000-3382-4F44-9DB9-E897A4E6AFB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3382-4F44-9DB9-E897A4E6AFB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56.26</c:v>
                </c:pt>
                <c:pt idx="1">
                  <c:v>57.78</c:v>
                </c:pt>
                <c:pt idx="2">
                  <c:v>58.79</c:v>
                </c:pt>
                <c:pt idx="3">
                  <c:v>59.4</c:v>
                </c:pt>
                <c:pt idx="4">
                  <c:v>57.21</c:v>
                </c:pt>
              </c:numCache>
            </c:numRef>
          </c:val>
          <c:extLst>
            <c:ext xmlns:c16="http://schemas.microsoft.com/office/drawing/2014/chart" uri="{C3380CC4-5D6E-409C-BE32-E72D297353CC}">
              <c16:uniqueId val="{00000000-1EB5-4D31-BB89-B6E1D17B2C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EB5-4D31-BB89-B6E1D17B2C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18.649999999999999</c:v>
                </c:pt>
                <c:pt idx="1">
                  <c:v>18.5</c:v>
                </c:pt>
                <c:pt idx="2">
                  <c:v>21.43</c:v>
                </c:pt>
                <c:pt idx="3">
                  <c:v>1.58</c:v>
                </c:pt>
                <c:pt idx="4">
                  <c:v>24.44</c:v>
                </c:pt>
              </c:numCache>
            </c:numRef>
          </c:val>
          <c:extLst>
            <c:ext xmlns:c16="http://schemas.microsoft.com/office/drawing/2014/chart" uri="{C3380CC4-5D6E-409C-BE32-E72D297353CC}">
              <c16:uniqueId val="{00000000-2E86-4D69-BB4B-489189DEC62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2E86-4D69-BB4B-489189DEC62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63-4336-A47B-F3AE62DC5B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A63-4336-A47B-F3AE62DC5B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391.41</c:v>
                </c:pt>
                <c:pt idx="1">
                  <c:v>594.71</c:v>
                </c:pt>
                <c:pt idx="2">
                  <c:v>425.67</c:v>
                </c:pt>
                <c:pt idx="3">
                  <c:v>374.27</c:v>
                </c:pt>
                <c:pt idx="4">
                  <c:v>292.44</c:v>
                </c:pt>
              </c:numCache>
            </c:numRef>
          </c:val>
          <c:extLst>
            <c:ext xmlns:c16="http://schemas.microsoft.com/office/drawing/2014/chart" uri="{C3380CC4-5D6E-409C-BE32-E72D297353CC}">
              <c16:uniqueId val="{00000000-2ED7-4766-9BF9-408DC8C05E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2ED7-4766-9BF9-408DC8C05E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280.93</c:v>
                </c:pt>
                <c:pt idx="1">
                  <c:v>260.37</c:v>
                </c:pt>
                <c:pt idx="2">
                  <c:v>240.67</c:v>
                </c:pt>
                <c:pt idx="3">
                  <c:v>218.72</c:v>
                </c:pt>
                <c:pt idx="4">
                  <c:v>195</c:v>
                </c:pt>
              </c:numCache>
            </c:numRef>
          </c:val>
          <c:extLst>
            <c:ext xmlns:c16="http://schemas.microsoft.com/office/drawing/2014/chart" uri="{C3380CC4-5D6E-409C-BE32-E72D297353CC}">
              <c16:uniqueId val="{00000000-F8C4-44B3-B5A1-B17CEBEEC9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F8C4-44B3-B5A1-B17CEBEEC9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101.79</c:v>
                </c:pt>
                <c:pt idx="1">
                  <c:v>106.93</c:v>
                </c:pt>
                <c:pt idx="2">
                  <c:v>110.97</c:v>
                </c:pt>
                <c:pt idx="3">
                  <c:v>108.66</c:v>
                </c:pt>
                <c:pt idx="4">
                  <c:v>95.92</c:v>
                </c:pt>
              </c:numCache>
            </c:numRef>
          </c:val>
          <c:extLst>
            <c:ext xmlns:c16="http://schemas.microsoft.com/office/drawing/2014/chart" uri="{C3380CC4-5D6E-409C-BE32-E72D297353CC}">
              <c16:uniqueId val="{00000000-5B88-4983-ABC8-6F80D4D0AB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5B88-4983-ABC8-6F80D4D0AB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213.36</c:v>
                </c:pt>
                <c:pt idx="1">
                  <c:v>202.46</c:v>
                </c:pt>
                <c:pt idx="2">
                  <c:v>193.05</c:v>
                </c:pt>
                <c:pt idx="3">
                  <c:v>194.94</c:v>
                </c:pt>
                <c:pt idx="4">
                  <c:v>222.23</c:v>
                </c:pt>
              </c:numCache>
            </c:numRef>
          </c:val>
          <c:extLst>
            <c:ext xmlns:c16="http://schemas.microsoft.com/office/drawing/2014/chart" uri="{C3380CC4-5D6E-409C-BE32-E72D297353CC}">
              <c16:uniqueId val="{00000000-877F-4E80-B22A-5E3F3C7EAA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877F-4E80-B22A-5E3F3C7EAA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46"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福岡県　古賀市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59499</v>
      </c>
      <c r="AM8" s="45"/>
      <c r="AN8" s="45"/>
      <c r="AO8" s="45"/>
      <c r="AP8" s="45"/>
      <c r="AQ8" s="45"/>
      <c r="AR8" s="45"/>
      <c r="AS8" s="45"/>
      <c r="AT8" s="46">
        <f>データ!$S$6</f>
        <v>42.07</v>
      </c>
      <c r="AU8" s="47"/>
      <c r="AV8" s="47"/>
      <c r="AW8" s="47"/>
      <c r="AX8" s="47"/>
      <c r="AY8" s="47"/>
      <c r="AZ8" s="47"/>
      <c r="BA8" s="47"/>
      <c r="BB8" s="48">
        <f>データ!$T$6</f>
        <v>1414.29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72.709999999999994</v>
      </c>
      <c r="J10" s="47"/>
      <c r="K10" s="47"/>
      <c r="L10" s="47"/>
      <c r="M10" s="47"/>
      <c r="N10" s="47"/>
      <c r="O10" s="81"/>
      <c r="P10" s="48">
        <f>データ!$P$6</f>
        <v>76.77</v>
      </c>
      <c r="Q10" s="48"/>
      <c r="R10" s="48"/>
      <c r="S10" s="48"/>
      <c r="T10" s="48"/>
      <c r="U10" s="48"/>
      <c r="V10" s="48"/>
      <c r="W10" s="45">
        <f>データ!$Q$6</f>
        <v>3920</v>
      </c>
      <c r="X10" s="45"/>
      <c r="Y10" s="45"/>
      <c r="Z10" s="45"/>
      <c r="AA10" s="45"/>
      <c r="AB10" s="45"/>
      <c r="AC10" s="45"/>
      <c r="AD10" s="2"/>
      <c r="AE10" s="2"/>
      <c r="AF10" s="2"/>
      <c r="AG10" s="2"/>
      <c r="AH10" s="2"/>
      <c r="AI10" s="2"/>
      <c r="AJ10" s="2"/>
      <c r="AK10" s="2"/>
      <c r="AL10" s="45">
        <f>データ!$U$6</f>
        <v>45637</v>
      </c>
      <c r="AM10" s="45"/>
      <c r="AN10" s="45"/>
      <c r="AO10" s="45"/>
      <c r="AP10" s="45"/>
      <c r="AQ10" s="45"/>
      <c r="AR10" s="45"/>
      <c r="AS10" s="45"/>
      <c r="AT10" s="46">
        <f>データ!$V$6</f>
        <v>24.25</v>
      </c>
      <c r="AU10" s="47"/>
      <c r="AV10" s="47"/>
      <c r="AW10" s="47"/>
      <c r="AX10" s="47"/>
      <c r="AY10" s="47"/>
      <c r="AZ10" s="47"/>
      <c r="BA10" s="47"/>
      <c r="BB10" s="48">
        <f>データ!$W$6</f>
        <v>1881.94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gpNE7tuSTg8iJAgJu3sySqS/Sk2F7Onsd77RZy3t6yjciVslSCSIbg9tggzwFSapoFPvo2a7jMbZ0M5SRKxsQ==" saltValue="EMiF0QzCbODSOVl3EDNL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402231</v>
      </c>
      <c r="D6" s="20">
        <f t="shared" si="3"/>
        <v>46</v>
      </c>
      <c r="E6" s="20">
        <f t="shared" si="3"/>
        <v>1</v>
      </c>
      <c r="F6" s="20">
        <f t="shared" si="3"/>
        <v>0</v>
      </c>
      <c r="G6" s="20">
        <f t="shared" si="3"/>
        <v>1</v>
      </c>
      <c r="H6" s="20" t="str">
        <f t="shared" si="3"/>
        <v>福岡県　古賀市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72.709999999999994</v>
      </c>
      <c r="P6" s="21">
        <f t="shared" si="3"/>
        <v>76.77</v>
      </c>
      <c r="Q6" s="21">
        <f t="shared" si="3"/>
        <v>3920</v>
      </c>
      <c r="R6" s="21">
        <f t="shared" si="3"/>
        <v>59499</v>
      </c>
      <c r="S6" s="21">
        <f t="shared" si="3"/>
        <v>42.07</v>
      </c>
      <c r="T6" s="21">
        <f t="shared" si="3"/>
        <v>1414.29</v>
      </c>
      <c r="U6" s="21">
        <f t="shared" si="3"/>
        <v>45637</v>
      </c>
      <c r="V6" s="21">
        <f t="shared" si="3"/>
        <v>24.25</v>
      </c>
      <c r="W6" s="21">
        <f t="shared" si="3"/>
        <v>1881.94</v>
      </c>
      <c r="X6" s="22">
        <f>IF(X7="",NA(),X7)</f>
        <v>113.43</v>
      </c>
      <c r="Y6" s="22">
        <f t="shared" ref="Y6:AG6" si="4">IF(Y7="",NA(),Y7)</f>
        <v>116.84</v>
      </c>
      <c r="Z6" s="22">
        <f t="shared" si="4"/>
        <v>114.98</v>
      </c>
      <c r="AA6" s="22">
        <f t="shared" si="4"/>
        <v>115.19</v>
      </c>
      <c r="AB6" s="22">
        <f t="shared" si="4"/>
        <v>104.63</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391.41</v>
      </c>
      <c r="AU6" s="22">
        <f t="shared" ref="AU6:BC6" si="6">IF(AU7="",NA(),AU7)</f>
        <v>594.71</v>
      </c>
      <c r="AV6" s="22">
        <f t="shared" si="6"/>
        <v>425.67</v>
      </c>
      <c r="AW6" s="22">
        <f t="shared" si="6"/>
        <v>374.27</v>
      </c>
      <c r="AX6" s="22">
        <f t="shared" si="6"/>
        <v>292.44</v>
      </c>
      <c r="AY6" s="22">
        <f t="shared" si="6"/>
        <v>357.34</v>
      </c>
      <c r="AZ6" s="22">
        <f t="shared" si="6"/>
        <v>366.03</v>
      </c>
      <c r="BA6" s="22">
        <f t="shared" si="6"/>
        <v>365.18</v>
      </c>
      <c r="BB6" s="22">
        <f t="shared" si="6"/>
        <v>327.77</v>
      </c>
      <c r="BC6" s="22">
        <f t="shared" si="6"/>
        <v>338.02</v>
      </c>
      <c r="BD6" s="21" t="str">
        <f>IF(BD7="","",IF(BD7="-","【-】","【"&amp;SUBSTITUTE(TEXT(BD7,"#,##0.00"),"-","△")&amp;"】"))</f>
        <v>【261.51】</v>
      </c>
      <c r="BE6" s="22">
        <f>IF(BE7="",NA(),BE7)</f>
        <v>280.93</v>
      </c>
      <c r="BF6" s="22">
        <f t="shared" ref="BF6:BN6" si="7">IF(BF7="",NA(),BF7)</f>
        <v>260.37</v>
      </c>
      <c r="BG6" s="22">
        <f t="shared" si="7"/>
        <v>240.67</v>
      </c>
      <c r="BH6" s="22">
        <f t="shared" si="7"/>
        <v>218.72</v>
      </c>
      <c r="BI6" s="22">
        <f t="shared" si="7"/>
        <v>195</v>
      </c>
      <c r="BJ6" s="22">
        <f t="shared" si="7"/>
        <v>373.69</v>
      </c>
      <c r="BK6" s="22">
        <f t="shared" si="7"/>
        <v>370.12</v>
      </c>
      <c r="BL6" s="22">
        <f t="shared" si="7"/>
        <v>371.65</v>
      </c>
      <c r="BM6" s="22">
        <f t="shared" si="7"/>
        <v>397.1</v>
      </c>
      <c r="BN6" s="22">
        <f t="shared" si="7"/>
        <v>379.91</v>
      </c>
      <c r="BO6" s="21" t="str">
        <f>IF(BO7="","",IF(BO7="-","【-】","【"&amp;SUBSTITUTE(TEXT(BO7,"#,##0.00"),"-","△")&amp;"】"))</f>
        <v>【265.16】</v>
      </c>
      <c r="BP6" s="22">
        <f>IF(BP7="",NA(),BP7)</f>
        <v>101.79</v>
      </c>
      <c r="BQ6" s="22">
        <f t="shared" ref="BQ6:BY6" si="8">IF(BQ7="",NA(),BQ7)</f>
        <v>106.93</v>
      </c>
      <c r="BR6" s="22">
        <f t="shared" si="8"/>
        <v>110.97</v>
      </c>
      <c r="BS6" s="22">
        <f t="shared" si="8"/>
        <v>108.66</v>
      </c>
      <c r="BT6" s="22">
        <f t="shared" si="8"/>
        <v>95.92</v>
      </c>
      <c r="BU6" s="22">
        <f t="shared" si="8"/>
        <v>99.87</v>
      </c>
      <c r="BV6" s="22">
        <f t="shared" si="8"/>
        <v>100.42</v>
      </c>
      <c r="BW6" s="22">
        <f t="shared" si="8"/>
        <v>98.77</v>
      </c>
      <c r="BX6" s="22">
        <f t="shared" si="8"/>
        <v>95.79</v>
      </c>
      <c r="BY6" s="22">
        <f t="shared" si="8"/>
        <v>98.3</v>
      </c>
      <c r="BZ6" s="21" t="str">
        <f>IF(BZ7="","",IF(BZ7="-","【-】","【"&amp;SUBSTITUTE(TEXT(BZ7,"#,##0.00"),"-","△")&amp;"】"))</f>
        <v>【102.35】</v>
      </c>
      <c r="CA6" s="22">
        <f>IF(CA7="",NA(),CA7)</f>
        <v>213.36</v>
      </c>
      <c r="CB6" s="22">
        <f t="shared" ref="CB6:CJ6" si="9">IF(CB7="",NA(),CB7)</f>
        <v>202.46</v>
      </c>
      <c r="CC6" s="22">
        <f t="shared" si="9"/>
        <v>193.05</v>
      </c>
      <c r="CD6" s="22">
        <f t="shared" si="9"/>
        <v>194.94</v>
      </c>
      <c r="CE6" s="22">
        <f t="shared" si="9"/>
        <v>222.23</v>
      </c>
      <c r="CF6" s="22">
        <f t="shared" si="9"/>
        <v>171.81</v>
      </c>
      <c r="CG6" s="22">
        <f t="shared" si="9"/>
        <v>171.67</v>
      </c>
      <c r="CH6" s="22">
        <f t="shared" si="9"/>
        <v>173.67</v>
      </c>
      <c r="CI6" s="22">
        <f t="shared" si="9"/>
        <v>171.13</v>
      </c>
      <c r="CJ6" s="22">
        <f t="shared" si="9"/>
        <v>173.7</v>
      </c>
      <c r="CK6" s="21" t="str">
        <f>IF(CK7="","",IF(CK7="-","【-】","【"&amp;SUBSTITUTE(TEXT(CK7,"#,##0.00"),"-","△")&amp;"】"))</f>
        <v>【167.74】</v>
      </c>
      <c r="CL6" s="22">
        <f>IF(CL7="",NA(),CL7)</f>
        <v>59.68</v>
      </c>
      <c r="CM6" s="22">
        <f t="shared" ref="CM6:CU6" si="10">IF(CM7="",NA(),CM7)</f>
        <v>59.59</v>
      </c>
      <c r="CN6" s="22">
        <f t="shared" si="10"/>
        <v>59.4</v>
      </c>
      <c r="CO6" s="22">
        <f t="shared" si="10"/>
        <v>61.54</v>
      </c>
      <c r="CP6" s="22">
        <f t="shared" si="10"/>
        <v>60.03</v>
      </c>
      <c r="CQ6" s="22">
        <f t="shared" si="10"/>
        <v>60.03</v>
      </c>
      <c r="CR6" s="22">
        <f t="shared" si="10"/>
        <v>59.74</v>
      </c>
      <c r="CS6" s="22">
        <f t="shared" si="10"/>
        <v>59.67</v>
      </c>
      <c r="CT6" s="22">
        <f t="shared" si="10"/>
        <v>60.12</v>
      </c>
      <c r="CU6" s="22">
        <f t="shared" si="10"/>
        <v>60.34</v>
      </c>
      <c r="CV6" s="21" t="str">
        <f>IF(CV7="","",IF(CV7="-","【-】","【"&amp;SUBSTITUTE(TEXT(CV7,"#,##0.00"),"-","△")&amp;"】"))</f>
        <v>【60.29】</v>
      </c>
      <c r="CW6" s="22">
        <f>IF(CW7="",NA(),CW7)</f>
        <v>98.14</v>
      </c>
      <c r="CX6" s="22">
        <f t="shared" ref="CX6:DF6" si="11">IF(CX7="",NA(),CX7)</f>
        <v>98.48</v>
      </c>
      <c r="CY6" s="22">
        <f t="shared" si="11"/>
        <v>98.97</v>
      </c>
      <c r="CZ6" s="22">
        <f t="shared" si="11"/>
        <v>97.48</v>
      </c>
      <c r="DA6" s="22">
        <f t="shared" si="11"/>
        <v>97.75</v>
      </c>
      <c r="DB6" s="22">
        <f t="shared" si="11"/>
        <v>84.81</v>
      </c>
      <c r="DC6" s="22">
        <f t="shared" si="11"/>
        <v>84.8</v>
      </c>
      <c r="DD6" s="22">
        <f t="shared" si="11"/>
        <v>84.6</v>
      </c>
      <c r="DE6" s="22">
        <f t="shared" si="11"/>
        <v>84.24</v>
      </c>
      <c r="DF6" s="22">
        <f t="shared" si="11"/>
        <v>84.19</v>
      </c>
      <c r="DG6" s="21" t="str">
        <f>IF(DG7="","",IF(DG7="-","【-】","【"&amp;SUBSTITUTE(TEXT(DG7,"#,##0.00"),"-","△")&amp;"】"))</f>
        <v>【90.12】</v>
      </c>
      <c r="DH6" s="22">
        <f>IF(DH7="",NA(),DH7)</f>
        <v>56.26</v>
      </c>
      <c r="DI6" s="22">
        <f t="shared" ref="DI6:DQ6" si="12">IF(DI7="",NA(),DI7)</f>
        <v>57.78</v>
      </c>
      <c r="DJ6" s="22">
        <f t="shared" si="12"/>
        <v>58.79</v>
      </c>
      <c r="DK6" s="22">
        <f t="shared" si="12"/>
        <v>59.4</v>
      </c>
      <c r="DL6" s="22">
        <f t="shared" si="12"/>
        <v>57.21</v>
      </c>
      <c r="DM6" s="22">
        <f t="shared" si="12"/>
        <v>47.28</v>
      </c>
      <c r="DN6" s="22">
        <f t="shared" si="12"/>
        <v>47.66</v>
      </c>
      <c r="DO6" s="22">
        <f t="shared" si="12"/>
        <v>48.17</v>
      </c>
      <c r="DP6" s="22">
        <f t="shared" si="12"/>
        <v>48.83</v>
      </c>
      <c r="DQ6" s="22">
        <f t="shared" si="12"/>
        <v>49.96</v>
      </c>
      <c r="DR6" s="21" t="str">
        <f>IF(DR7="","",IF(DR7="-","【-】","【"&amp;SUBSTITUTE(TEXT(DR7,"#,##0.00"),"-","△")&amp;"】"))</f>
        <v>【50.88】</v>
      </c>
      <c r="DS6" s="22">
        <f>IF(DS7="",NA(),DS7)</f>
        <v>18.649999999999999</v>
      </c>
      <c r="DT6" s="22">
        <f t="shared" ref="DT6:EB6" si="13">IF(DT7="",NA(),DT7)</f>
        <v>18.5</v>
      </c>
      <c r="DU6" s="22">
        <f t="shared" si="13"/>
        <v>21.43</v>
      </c>
      <c r="DV6" s="22">
        <f t="shared" si="13"/>
        <v>1.58</v>
      </c>
      <c r="DW6" s="22">
        <f t="shared" si="13"/>
        <v>24.44</v>
      </c>
      <c r="DX6" s="22">
        <f t="shared" si="13"/>
        <v>12.19</v>
      </c>
      <c r="DY6" s="22">
        <f t="shared" si="13"/>
        <v>15.1</v>
      </c>
      <c r="DZ6" s="22">
        <f t="shared" si="13"/>
        <v>17.12</v>
      </c>
      <c r="EA6" s="22">
        <f t="shared" si="13"/>
        <v>18.18</v>
      </c>
      <c r="EB6" s="22">
        <f t="shared" si="13"/>
        <v>19.32</v>
      </c>
      <c r="EC6" s="21" t="str">
        <f>IF(EC7="","",IF(EC7="-","【-】","【"&amp;SUBSTITUTE(TEXT(EC7,"#,##0.00"),"-","△")&amp;"】"))</f>
        <v>【22.30】</v>
      </c>
      <c r="ED6" s="22">
        <f>IF(ED7="",NA(),ED7)</f>
        <v>0.77</v>
      </c>
      <c r="EE6" s="22">
        <f t="shared" ref="EE6:EM6" si="14">IF(EE7="",NA(),EE7)</f>
        <v>0.7</v>
      </c>
      <c r="EF6" s="22">
        <f t="shared" si="14"/>
        <v>1.07</v>
      </c>
      <c r="EG6" s="22">
        <f t="shared" si="14"/>
        <v>1.93</v>
      </c>
      <c r="EH6" s="22">
        <f t="shared" si="14"/>
        <v>1.46</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402231</v>
      </c>
      <c r="D7" s="24">
        <v>46</v>
      </c>
      <c r="E7" s="24">
        <v>1</v>
      </c>
      <c r="F7" s="24">
        <v>0</v>
      </c>
      <c r="G7" s="24">
        <v>1</v>
      </c>
      <c r="H7" s="24" t="s">
        <v>93</v>
      </c>
      <c r="I7" s="24" t="s">
        <v>94</v>
      </c>
      <c r="J7" s="24" t="s">
        <v>95</v>
      </c>
      <c r="K7" s="24" t="s">
        <v>96</v>
      </c>
      <c r="L7" s="24" t="s">
        <v>97</v>
      </c>
      <c r="M7" s="24" t="s">
        <v>98</v>
      </c>
      <c r="N7" s="25" t="s">
        <v>99</v>
      </c>
      <c r="O7" s="25">
        <v>72.709999999999994</v>
      </c>
      <c r="P7" s="25">
        <v>76.77</v>
      </c>
      <c r="Q7" s="25">
        <v>3920</v>
      </c>
      <c r="R7" s="25">
        <v>59499</v>
      </c>
      <c r="S7" s="25">
        <v>42.07</v>
      </c>
      <c r="T7" s="25">
        <v>1414.29</v>
      </c>
      <c r="U7" s="25">
        <v>45637</v>
      </c>
      <c r="V7" s="25">
        <v>24.25</v>
      </c>
      <c r="W7" s="25">
        <v>1881.94</v>
      </c>
      <c r="X7" s="25">
        <v>113.43</v>
      </c>
      <c r="Y7" s="25">
        <v>116.84</v>
      </c>
      <c r="Z7" s="25">
        <v>114.98</v>
      </c>
      <c r="AA7" s="25">
        <v>115.19</v>
      </c>
      <c r="AB7" s="25">
        <v>104.63</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391.41</v>
      </c>
      <c r="AU7" s="25">
        <v>594.71</v>
      </c>
      <c r="AV7" s="25">
        <v>425.67</v>
      </c>
      <c r="AW7" s="25">
        <v>374.27</v>
      </c>
      <c r="AX7" s="25">
        <v>292.44</v>
      </c>
      <c r="AY7" s="25">
        <v>357.34</v>
      </c>
      <c r="AZ7" s="25">
        <v>366.03</v>
      </c>
      <c r="BA7" s="25">
        <v>365.18</v>
      </c>
      <c r="BB7" s="25">
        <v>327.77</v>
      </c>
      <c r="BC7" s="25">
        <v>338.02</v>
      </c>
      <c r="BD7" s="25">
        <v>261.51</v>
      </c>
      <c r="BE7" s="25">
        <v>280.93</v>
      </c>
      <c r="BF7" s="25">
        <v>260.37</v>
      </c>
      <c r="BG7" s="25">
        <v>240.67</v>
      </c>
      <c r="BH7" s="25">
        <v>218.72</v>
      </c>
      <c r="BI7" s="25">
        <v>195</v>
      </c>
      <c r="BJ7" s="25">
        <v>373.69</v>
      </c>
      <c r="BK7" s="25">
        <v>370.12</v>
      </c>
      <c r="BL7" s="25">
        <v>371.65</v>
      </c>
      <c r="BM7" s="25">
        <v>397.1</v>
      </c>
      <c r="BN7" s="25">
        <v>379.91</v>
      </c>
      <c r="BO7" s="25">
        <v>265.16000000000003</v>
      </c>
      <c r="BP7" s="25">
        <v>101.79</v>
      </c>
      <c r="BQ7" s="25">
        <v>106.93</v>
      </c>
      <c r="BR7" s="25">
        <v>110.97</v>
      </c>
      <c r="BS7" s="25">
        <v>108.66</v>
      </c>
      <c r="BT7" s="25">
        <v>95.92</v>
      </c>
      <c r="BU7" s="25">
        <v>99.87</v>
      </c>
      <c r="BV7" s="25">
        <v>100.42</v>
      </c>
      <c r="BW7" s="25">
        <v>98.77</v>
      </c>
      <c r="BX7" s="25">
        <v>95.79</v>
      </c>
      <c r="BY7" s="25">
        <v>98.3</v>
      </c>
      <c r="BZ7" s="25">
        <v>102.35</v>
      </c>
      <c r="CA7" s="25">
        <v>213.36</v>
      </c>
      <c r="CB7" s="25">
        <v>202.46</v>
      </c>
      <c r="CC7" s="25">
        <v>193.05</v>
      </c>
      <c r="CD7" s="25">
        <v>194.94</v>
      </c>
      <c r="CE7" s="25">
        <v>222.23</v>
      </c>
      <c r="CF7" s="25">
        <v>171.81</v>
      </c>
      <c r="CG7" s="25">
        <v>171.67</v>
      </c>
      <c r="CH7" s="25">
        <v>173.67</v>
      </c>
      <c r="CI7" s="25">
        <v>171.13</v>
      </c>
      <c r="CJ7" s="25">
        <v>173.7</v>
      </c>
      <c r="CK7" s="25">
        <v>167.74</v>
      </c>
      <c r="CL7" s="25">
        <v>59.68</v>
      </c>
      <c r="CM7" s="25">
        <v>59.59</v>
      </c>
      <c r="CN7" s="25">
        <v>59.4</v>
      </c>
      <c r="CO7" s="25">
        <v>61.54</v>
      </c>
      <c r="CP7" s="25">
        <v>60.03</v>
      </c>
      <c r="CQ7" s="25">
        <v>60.03</v>
      </c>
      <c r="CR7" s="25">
        <v>59.74</v>
      </c>
      <c r="CS7" s="25">
        <v>59.67</v>
      </c>
      <c r="CT7" s="25">
        <v>60.12</v>
      </c>
      <c r="CU7" s="25">
        <v>60.34</v>
      </c>
      <c r="CV7" s="25">
        <v>60.29</v>
      </c>
      <c r="CW7" s="25">
        <v>98.14</v>
      </c>
      <c r="CX7" s="25">
        <v>98.48</v>
      </c>
      <c r="CY7" s="25">
        <v>98.97</v>
      </c>
      <c r="CZ7" s="25">
        <v>97.48</v>
      </c>
      <c r="DA7" s="25">
        <v>97.75</v>
      </c>
      <c r="DB7" s="25">
        <v>84.81</v>
      </c>
      <c r="DC7" s="25">
        <v>84.8</v>
      </c>
      <c r="DD7" s="25">
        <v>84.6</v>
      </c>
      <c r="DE7" s="25">
        <v>84.24</v>
      </c>
      <c r="DF7" s="25">
        <v>84.19</v>
      </c>
      <c r="DG7" s="25">
        <v>90.12</v>
      </c>
      <c r="DH7" s="25">
        <v>56.26</v>
      </c>
      <c r="DI7" s="25">
        <v>57.78</v>
      </c>
      <c r="DJ7" s="25">
        <v>58.79</v>
      </c>
      <c r="DK7" s="25">
        <v>59.4</v>
      </c>
      <c r="DL7" s="25">
        <v>57.21</v>
      </c>
      <c r="DM7" s="25">
        <v>47.28</v>
      </c>
      <c r="DN7" s="25">
        <v>47.66</v>
      </c>
      <c r="DO7" s="25">
        <v>48.17</v>
      </c>
      <c r="DP7" s="25">
        <v>48.83</v>
      </c>
      <c r="DQ7" s="25">
        <v>49.96</v>
      </c>
      <c r="DR7" s="25">
        <v>50.88</v>
      </c>
      <c r="DS7" s="25">
        <v>18.649999999999999</v>
      </c>
      <c r="DT7" s="25">
        <v>18.5</v>
      </c>
      <c r="DU7" s="25">
        <v>21.43</v>
      </c>
      <c r="DV7" s="25">
        <v>1.58</v>
      </c>
      <c r="DW7" s="25">
        <v>24.44</v>
      </c>
      <c r="DX7" s="25">
        <v>12.19</v>
      </c>
      <c r="DY7" s="25">
        <v>15.1</v>
      </c>
      <c r="DZ7" s="25">
        <v>17.12</v>
      </c>
      <c r="EA7" s="25">
        <v>18.18</v>
      </c>
      <c r="EB7" s="25">
        <v>19.32</v>
      </c>
      <c r="EC7" s="25">
        <v>22.3</v>
      </c>
      <c r="ED7" s="25">
        <v>0.77</v>
      </c>
      <c r="EE7" s="25">
        <v>0.7</v>
      </c>
      <c r="EF7" s="25">
        <v>1.07</v>
      </c>
      <c r="EG7" s="25">
        <v>1.93</v>
      </c>
      <c r="EH7" s="25">
        <v>1.46</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2023-01-16T23:27:36Z</cp:lastPrinted>
  <dcterms:created xsi:type="dcterms:W3CDTF">2022-12-01T01:05:07Z</dcterms:created>
  <dcterms:modified xsi:type="dcterms:W3CDTF">2023-01-16T23:29:55Z</dcterms:modified>
  <cp:category/>
</cp:coreProperties>
</file>