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720\Desktop\●R4決算_経営比較分析表\"/>
    </mc:Choice>
  </mc:AlternateContent>
  <workbookProtection workbookAlgorithmName="SHA-512" workbookHashValue="rb8zrdwEO5vVIYjM7tNcsLn/Y0+ZmYMDAtgwmnfazlQpLfqP8K/gQcK4nC3lGtXh10KI3uqQTfJvny6WZjzLkQ==" workbookSaltValue="l5CRmyepdn41w1OVO+N4yQ==" workbookSpinCount="100000" lockStructure="1"/>
  <bookViews>
    <workbookView xWindow="0" yWindow="0" windowWidth="17352" windowHeight="828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I10" i="4"/>
  <c r="B10" i="4"/>
  <c r="BB8" i="4"/>
  <c r="AT8" i="4"/>
  <c r="AL8" i="4"/>
  <c r="W8" i="4"/>
  <c r="P8" i="4"/>
  <c r="I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<sst xmlns="http://schemas.openxmlformats.org/spreadsheetml/2006/main" count="228" uniqueCount="113">
  <si>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</si>
  <si>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</si>
  <si>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</si>
  <si>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</si>
  <si>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</si>
  <si>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</si>
  <si>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</si>
  <si>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</si>
  <si>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</si>
  <si>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</si>
  <si>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</si>
  <si>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</si>
  <si>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</si>
  <si>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</si>
  <si>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</si>
  <si>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</si>
  <si>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</si>
  <si>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</si>
  <si>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</si>
  <si>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</si>
  <si>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</si>
  <si>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</si>
  <si>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</si>
  <si>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</si>
  <si>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</si>
  <si>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</si>
  <si>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</si>
  <si>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</si>
  <si>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</si>
  <si>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</si>
  <si>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</si>
  <si>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</si>
  <si>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</si>
  <si>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</si>
  <si>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</si>
  <si>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</si>
  <si>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</si>
  <si>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</si>
  <si>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</si>
  <si>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</si>
  <si>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</si>
  <si>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</si>
  <si>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</si>
  <si>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</si>
  <si>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</si>
  <si>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</si>
  <si>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</si>
  <si>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</si>
  <si>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</si>
  <si>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</si>
  <si>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</si>
  <si>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</si>
  <si>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</si>
  <si>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</si>
  <si>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</si>
  <si>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</si>
  <si>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</si>
  <si>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</si>
  <si>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</si>
  <si>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</si>
  <si>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</si>
  <si>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</si>
  <si>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</si>
  <si>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</si>
  <si>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</si>
  <si>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</si>
  <si>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</si>
  <si>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</si>
  <si>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</si>
  <si>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</si>
  <si>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</si>
  <si>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</si>
  <si>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</si>
  <si>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</si>
  <si>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</si>
  <si>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</si>
  <si>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</si>
  <si>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</si>
  <si>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</si>
  <si>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</si>
  <si>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</si>
  <si>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</si>
  <si>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</si>
  <si>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</si>
  <si>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</si>
  <si>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</si>
  <si>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</si>
  <si>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</si>
  <si>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</si>
  <si>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</si>
  <si>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</si>
  <si>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</si>
  <si>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</si>
  <si>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</si>
  <si>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</si>
  <si>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</si>
  <si>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</si>
  <si>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</si>
  <si>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</si>
  <si>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</si>
  <si>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</si>
  <si>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</si>
  <si>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</si>
  <si>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</si>
  <si>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</si>
  <si>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</si>
  <si>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</si>
  <si>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</si>
  <si>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</si>
  <si>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</si>
  <si>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①②経常収支比率は単年度の収支が黒字であることを示す100%を超えており、高いほど利益率が高いことを示すもので、経営は健全であるといえる。また、欠損金は発生していない。
③流動比率は短期的な債務に対する支払能力を示す指数で200％以上が理想とされており、高水準が続いている。
④企業債残高対給水収益比率については、企業債の新規発行は行っていないため、類似団体よりも低い水準である。
⑤⑥給水原価が供給単価を下回り、料金回収率は100%を超えている。これは、給水に係る費用が料金収入で賄えていることを示し、類似団体と比較しても上回っている。
⑦施設利用率については浄水場の施設規模は過大であることを示しているため、施設規模の見直しが必要である。
⑧有収率は高い水準が続いており、類似団体と比較しても上回っている。</t>
    <phoneticPr fontId="4"/>
  </si>
  <si>
    <r>
      <t>　有形固定資産減価償却率ならび管路経年化率が類似団体平均値を大きく上回る状況が続いている。
これは昭和50年代前半の開発に伴い急激に増加した管路の未更新が原因である。
　有形固定資産減価償却率ならび管路経年化率</t>
    </r>
    <r>
      <rPr>
        <sz val="11"/>
        <color rgb="FFFF0000"/>
        <rFont val="ＭＳ ゴシック"/>
        <family val="3"/>
        <charset val="128"/>
      </rPr>
      <t>低減のため管路更新を推進、継続する必要がある。</t>
    </r>
    <r>
      <rPr>
        <sz val="11"/>
        <color theme="1"/>
        <rFont val="ＭＳ ゴシック"/>
        <family val="3"/>
        <charset val="128"/>
      </rPr>
      <t xml:space="preserve">
　</t>
    </r>
    <r>
      <rPr>
        <sz val="11"/>
        <color rgb="FFFF0000"/>
        <rFont val="ＭＳ ゴシック"/>
        <family val="3"/>
        <charset val="128"/>
      </rPr>
      <t>また、水道事業の持続的な経営確保のため、管路状況の把握し優先順位を定め更新費用の平準化を行う必要がある。</t>
    </r>
    <phoneticPr fontId="4"/>
  </si>
  <si>
    <r>
      <t>　今後、少子高齢化により給水収益の伸び悩みが見込まれる中、管路老朽化に伴う更新のための費用が必要となってくるため、引き続き古賀市水道ビジョンや経営戦略に基づいた計画的かつ効率的な経営を行う。
　また、</t>
    </r>
    <r>
      <rPr>
        <sz val="11"/>
        <color rgb="FFFF0000"/>
        <rFont val="ＭＳ ゴシック"/>
        <family val="3"/>
        <charset val="128"/>
      </rPr>
      <t>浄水施設は更新時期を迎えているが、自己水源（古賀ダム）は取水量が貯水状況に左右されるため自己浄水量が不安定となり、R4年度における自己浄水は1,884㎥/日(平均配水量の約15%)となっている。
　持続可能な安定供給を図るために、浄水場あり方の検討が必要である。</t>
    </r>
    <rPh sb="132" eb="136">
      <t>チョスイジョウキョウ</t>
    </rPh>
    <rPh sb="137" eb="139">
      <t>サユウ</t>
    </rPh>
    <rPh sb="144" eb="149">
      <t>ジコジョウスイリョウ</t>
    </rPh>
    <rPh sb="150" eb="151">
      <t>フ</t>
    </rPh>
    <rPh sb="151" eb="153">
      <t>アンテイ</t>
    </rPh>
    <rPh sb="159" eb="161">
      <t>ネンド</t>
    </rPh>
    <rPh sb="177" eb="178">
      <t>ニチ</t>
    </rPh>
    <rPh sb="179" eb="184">
      <t>ヘイキンハイスイリョウ</t>
    </rPh>
    <rPh sb="185" eb="186">
      <t>ヤク</t>
    </rPh>
    <rPh sb="209" eb="210">
      <t>ハカ</t>
    </rPh>
    <rPh sb="220" eb="221">
      <t>カタ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</si>
</sst>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c:v>
                </c:pt>
                <c:pt idx="1">
                  <c:v>1.07</c:v>
                </c:pt>
                <c:pt idx="2">
                  <c:v>1.93</c:v>
                </c:pt>
                <c:pt idx="3">
                  <c:v>1.46</c:v>
                </c:pt>
                <c:pt idx="4">
                  <c:v>1.0900000000000001</c:v>
                </c:pt>
              </c:numCache>
            </c:numRef>
          </c:val>
          <c:extLst>
            <c:ext xmlns:c16="http://schemas.microsoft.com/office/drawing/2014/chart" uri="{C3380CC4-5D6E-409C-BE32-E72D297353CC}">
              <c16:uniqueId val="{00000000-410A-4AD9-83ED-8A79544C92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410A-4AD9-83ED-8A79544C92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59.59</c:v>
                </c:pt>
                <c:pt idx="1">
                  <c:v>59.4</c:v>
                </c:pt>
                <c:pt idx="2">
                  <c:v>61.54</c:v>
                </c:pt>
                <c:pt idx="3">
                  <c:v>60.03</c:v>
                </c:pt>
                <c:pt idx="4">
                  <c:v>59.2</c:v>
                </c:pt>
              </c:numCache>
            </c:numRef>
          </c:val>
          <c:extLst>
            <c:ext xmlns:c16="http://schemas.microsoft.com/office/drawing/2014/chart" uri="{C3380CC4-5D6E-409C-BE32-E72D297353CC}">
              <c16:uniqueId val="{00000000-EEA4-42F3-87F8-0D336F73905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EA4-42F3-87F8-0D336F73905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98.48</c:v>
                </c:pt>
                <c:pt idx="1">
                  <c:v>98.97</c:v>
                </c:pt>
                <c:pt idx="2">
                  <c:v>97.48</c:v>
                </c:pt>
                <c:pt idx="3">
                  <c:v>97.75</c:v>
                </c:pt>
                <c:pt idx="4">
                  <c:v>98.43</c:v>
                </c:pt>
              </c:numCache>
            </c:numRef>
          </c:val>
          <c:extLst>
            <c:ext xmlns:c16="http://schemas.microsoft.com/office/drawing/2014/chart" uri="{C3380CC4-5D6E-409C-BE32-E72D297353CC}">
              <c16:uniqueId val="{00000000-ECBB-4C7E-AEEC-CCAF4FCB6E0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ECBB-4C7E-AEEC-CCAF4FCB6E0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116.84</c:v>
                </c:pt>
                <c:pt idx="1">
                  <c:v>114.98</c:v>
                </c:pt>
                <c:pt idx="2">
                  <c:v>115.19</c:v>
                </c:pt>
                <c:pt idx="3">
                  <c:v>104.63</c:v>
                </c:pt>
                <c:pt idx="4">
                  <c:v>113.05</c:v>
                </c:pt>
              </c:numCache>
            </c:numRef>
          </c:val>
          <c:extLst>
            <c:ext xmlns:c16="http://schemas.microsoft.com/office/drawing/2014/chart" uri="{C3380CC4-5D6E-409C-BE32-E72D297353CC}">
              <c16:uniqueId val="{00000000-E8D3-4038-94F4-DDB0758CD5A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E8D3-4038-94F4-DDB0758CD5A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57.78</c:v>
                </c:pt>
                <c:pt idx="1">
                  <c:v>58.79</c:v>
                </c:pt>
                <c:pt idx="2">
                  <c:v>59.4</c:v>
                </c:pt>
                <c:pt idx="3">
                  <c:v>57.21</c:v>
                </c:pt>
                <c:pt idx="4">
                  <c:v>57.06</c:v>
                </c:pt>
              </c:numCache>
            </c:numRef>
          </c:val>
          <c:extLst>
            <c:ext xmlns:c16="http://schemas.microsoft.com/office/drawing/2014/chart" uri="{C3380CC4-5D6E-409C-BE32-E72D297353CC}">
              <c16:uniqueId val="{00000000-327F-4DB2-BE32-2B47BD9944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327F-4DB2-BE32-2B47BD9944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18.5</c:v>
                </c:pt>
                <c:pt idx="1">
                  <c:v>21.43</c:v>
                </c:pt>
                <c:pt idx="2">
                  <c:v>1.58</c:v>
                </c:pt>
                <c:pt idx="3">
                  <c:v>24.44</c:v>
                </c:pt>
                <c:pt idx="4">
                  <c:v>24.98</c:v>
                </c:pt>
              </c:numCache>
            </c:numRef>
          </c:val>
          <c:extLst>
            <c:ext xmlns:c16="http://schemas.microsoft.com/office/drawing/2014/chart" uri="{C3380CC4-5D6E-409C-BE32-E72D297353CC}">
              <c16:uniqueId val="{00000000-FD67-4F10-8CB8-8383923902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FD67-4F10-8CB8-8383923902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35-4F49-B1F0-E6CC172CEE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3F35-4F49-B1F0-E6CC172CEE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594.71</c:v>
                </c:pt>
                <c:pt idx="1">
                  <c:v>425.67</c:v>
                </c:pt>
                <c:pt idx="2">
                  <c:v>374.27</c:v>
                </c:pt>
                <c:pt idx="3">
                  <c:v>292.44</c:v>
                </c:pt>
                <c:pt idx="4">
                  <c:v>244.86</c:v>
                </c:pt>
              </c:numCache>
            </c:numRef>
          </c:val>
          <c:extLst>
            <c:ext xmlns:c16="http://schemas.microsoft.com/office/drawing/2014/chart" uri="{C3380CC4-5D6E-409C-BE32-E72D297353CC}">
              <c16:uniqueId val="{00000000-321A-4654-9055-FA2153CD29A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321A-4654-9055-FA2153CD29A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260.37</c:v>
                </c:pt>
                <c:pt idx="1">
                  <c:v>240.67</c:v>
                </c:pt>
                <c:pt idx="2">
                  <c:v>218.72</c:v>
                </c:pt>
                <c:pt idx="3">
                  <c:v>195</c:v>
                </c:pt>
                <c:pt idx="4">
                  <c:v>174.06</c:v>
                </c:pt>
              </c:numCache>
            </c:numRef>
          </c:val>
          <c:extLst>
            <c:ext xmlns:c16="http://schemas.microsoft.com/office/drawing/2014/chart" uri="{C3380CC4-5D6E-409C-BE32-E72D297353CC}">
              <c16:uniqueId val="{00000000-85D9-4098-9429-76523FB7395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85D9-4098-9429-76523FB7395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106.93</c:v>
                </c:pt>
                <c:pt idx="1">
                  <c:v>110.97</c:v>
                </c:pt>
                <c:pt idx="2">
                  <c:v>108.66</c:v>
                </c:pt>
                <c:pt idx="3">
                  <c:v>95.92</c:v>
                </c:pt>
                <c:pt idx="4">
                  <c:v>104.8</c:v>
                </c:pt>
              </c:numCache>
            </c:numRef>
          </c:val>
          <c:extLst>
            <c:ext xmlns:c16="http://schemas.microsoft.com/office/drawing/2014/chart" uri="{C3380CC4-5D6E-409C-BE32-E72D297353CC}">
              <c16:uniqueId val="{00000000-7A1E-4E32-B2B3-F5BB07A62E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7A1E-4E32-B2B3-F5BB07A62E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202.46</c:v>
                </c:pt>
                <c:pt idx="1">
                  <c:v>193.05</c:v>
                </c:pt>
                <c:pt idx="2">
                  <c:v>194.94</c:v>
                </c:pt>
                <c:pt idx="3">
                  <c:v>222.23</c:v>
                </c:pt>
                <c:pt idx="4">
                  <c:v>203.31</c:v>
                </c:pt>
              </c:numCache>
            </c:numRef>
          </c:val>
          <c:extLst>
            <c:ext xmlns:c16="http://schemas.microsoft.com/office/drawing/2014/chart" uri="{C3380CC4-5D6E-409C-BE32-E72D297353CC}">
              <c16:uniqueId val="{00000000-46A3-4180-848F-6B6F3E34138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46A3-4180-848F-6B6F3E34138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福岡県　古賀市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59234</v>
      </c>
      <c r="AM8" s="66"/>
      <c r="AN8" s="66"/>
      <c r="AO8" s="66"/>
      <c r="AP8" s="66"/>
      <c r="AQ8" s="66"/>
      <c r="AR8" s="66"/>
      <c r="AS8" s="66"/>
      <c r="AT8" s="37">
        <f>データ!$S$6</f>
        <v>42.07</v>
      </c>
      <c r="AU8" s="38"/>
      <c r="AV8" s="38"/>
      <c r="AW8" s="38"/>
      <c r="AX8" s="38"/>
      <c r="AY8" s="38"/>
      <c r="AZ8" s="38"/>
      <c r="BA8" s="38"/>
      <c r="BB8" s="55">
        <f>データ!$T$6</f>
        <v>1407.99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74.59</v>
      </c>
      <c r="J10" s="38"/>
      <c r="K10" s="38"/>
      <c r="L10" s="38"/>
      <c r="M10" s="38"/>
      <c r="N10" s="38"/>
      <c r="O10" s="65"/>
      <c r="P10" s="55">
        <f>データ!$P$6</f>
        <v>77.58</v>
      </c>
      <c r="Q10" s="55"/>
      <c r="R10" s="55"/>
      <c r="S10" s="55"/>
      <c r="T10" s="55"/>
      <c r="U10" s="55"/>
      <c r="V10" s="55"/>
      <c r="W10" s="66">
        <f>データ!$Q$6</f>
        <v>3920</v>
      </c>
      <c r="X10" s="66"/>
      <c r="Y10" s="66"/>
      <c r="Z10" s="66"/>
      <c r="AA10" s="66"/>
      <c r="AB10" s="66"/>
      <c r="AC10" s="66"/>
      <c r="AD10" s="2"/>
      <c r="AE10" s="2"/>
      <c r="AF10" s="2"/>
      <c r="AG10" s="2"/>
      <c r="AH10" s="2"/>
      <c r="AI10" s="2"/>
      <c r="AJ10" s="2"/>
      <c r="AK10" s="2"/>
      <c r="AL10" s="66">
        <f>データ!$U$6</f>
        <v>45877</v>
      </c>
      <c r="AM10" s="66"/>
      <c r="AN10" s="66"/>
      <c r="AO10" s="66"/>
      <c r="AP10" s="66"/>
      <c r="AQ10" s="66"/>
      <c r="AR10" s="66"/>
      <c r="AS10" s="66"/>
      <c r="AT10" s="37">
        <f>データ!$V$6</f>
        <v>24.25</v>
      </c>
      <c r="AU10" s="38"/>
      <c r="AV10" s="38"/>
      <c r="AW10" s="38"/>
      <c r="AX10" s="38"/>
      <c r="AY10" s="38"/>
      <c r="AZ10" s="38"/>
      <c r="BA10" s="38"/>
      <c r="BB10" s="55">
        <f>データ!$W$6</f>
        <v>1891.84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s9EQ8GA23dpHLbl5k0z3qjy5tPYibFge/nOxjUURmrZUpAKWj4xgr5Aiei3IUp/ZiRHTFMomJZQ7zHqZTXbkw==" saltValue="KHByBwhwe/MPv8D3IrSp+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402231</v>
      </c>
      <c r="D6" s="20">
        <f t="shared" si="3"/>
        <v>46</v>
      </c>
      <c r="E6" s="20">
        <f t="shared" si="3"/>
        <v>1</v>
      </c>
      <c r="F6" s="20">
        <f t="shared" si="3"/>
        <v>0</v>
      </c>
      <c r="G6" s="20">
        <f t="shared" si="3"/>
        <v>1</v>
      </c>
      <c r="H6" s="20" t="str">
        <f t="shared" si="3"/>
        <v>福岡県　古賀市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74.59</v>
      </c>
      <c r="P6" s="21">
        <f t="shared" si="3"/>
        <v>77.58</v>
      </c>
      <c r="Q6" s="21">
        <f t="shared" si="3"/>
        <v>3920</v>
      </c>
      <c r="R6" s="21">
        <f t="shared" si="3"/>
        <v>59234</v>
      </c>
      <c r="S6" s="21">
        <f t="shared" si="3"/>
        <v>42.07</v>
      </c>
      <c r="T6" s="21">
        <f t="shared" si="3"/>
        <v>1407.99</v>
      </c>
      <c r="U6" s="21">
        <f t="shared" si="3"/>
        <v>45877</v>
      </c>
      <c r="V6" s="21">
        <f t="shared" si="3"/>
        <v>24.25</v>
      </c>
      <c r="W6" s="21">
        <f t="shared" si="3"/>
        <v>1891.84</v>
      </c>
      <c r="X6" s="22">
        <f>IF(X7="",NA(),X7)</f>
        <v>116.84</v>
      </c>
      <c r="Y6" s="22">
        <f t="shared" ref="Y6:AG6" si="4">IF(Y7="",NA(),Y7)</f>
        <v>114.98</v>
      </c>
      <c r="Z6" s="22">
        <f t="shared" si="4"/>
        <v>115.19</v>
      </c>
      <c r="AA6" s="22">
        <f t="shared" si="4"/>
        <v>104.63</v>
      </c>
      <c r="AB6" s="22">
        <f t="shared" si="4"/>
        <v>113.05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594.71</v>
      </c>
      <c r="AU6" s="22">
        <f t="shared" ref="AU6:BC6" si="6">IF(AU7="",NA(),AU7)</f>
        <v>425.67</v>
      </c>
      <c r="AV6" s="22">
        <f t="shared" si="6"/>
        <v>374.27</v>
      </c>
      <c r="AW6" s="22">
        <f t="shared" si="6"/>
        <v>292.44</v>
      </c>
      <c r="AX6" s="22">
        <f t="shared" si="6"/>
        <v>244.86</v>
      </c>
      <c r="AY6" s="22">
        <f t="shared" si="6"/>
        <v>366.03</v>
      </c>
      <c r="AZ6" s="22">
        <f t="shared" si="6"/>
        <v>365.18</v>
      </c>
      <c r="BA6" s="22">
        <f t="shared" si="6"/>
        <v>327.77</v>
      </c>
      <c r="BB6" s="22">
        <f t="shared" si="6"/>
        <v>338.02</v>
      </c>
      <c r="BC6" s="22">
        <f t="shared" si="6"/>
        <v>345.94</v>
      </c>
      <c r="BD6" s="21" t="str">
        <f>IF(BD7="","",IF(BD7="-","【-】","【"&amp;SUBSTITUTE(TEXT(BD7,"#,##0.00"),"-","△")&amp;"】"))</f>
        <v>【252.29】</v>
      </c>
      <c r="BE6" s="22">
        <f>IF(BE7="",NA(),BE7)</f>
        <v>260.37</v>
      </c>
      <c r="BF6" s="22">
        <f t="shared" ref="BF6:BN6" si="7">IF(BF7="",NA(),BF7)</f>
        <v>240.67</v>
      </c>
      <c r="BG6" s="22">
        <f t="shared" si="7"/>
        <v>218.72</v>
      </c>
      <c r="BH6" s="22">
        <f t="shared" si="7"/>
        <v>195</v>
      </c>
      <c r="BI6" s="22">
        <f t="shared" si="7"/>
        <v>174.06</v>
      </c>
      <c r="BJ6" s="22">
        <f t="shared" si="7"/>
        <v>370.12</v>
      </c>
      <c r="BK6" s="22">
        <f t="shared" si="7"/>
        <v>371.65</v>
      </c>
      <c r="BL6" s="22">
        <f t="shared" si="7"/>
        <v>397.1</v>
      </c>
      <c r="BM6" s="22">
        <f t="shared" si="7"/>
        <v>379.91</v>
      </c>
      <c r="BN6" s="22">
        <f t="shared" si="7"/>
        <v>386.61</v>
      </c>
      <c r="BO6" s="21" t="str">
        <f>IF(BO7="","",IF(BO7="-","【-】","【"&amp;SUBSTITUTE(TEXT(BO7,"#,##0.00"),"-","△")&amp;"】"))</f>
        <v>【268.07】</v>
      </c>
      <c r="BP6" s="22">
        <f>IF(BP7="",NA(),BP7)</f>
        <v>106.93</v>
      </c>
      <c r="BQ6" s="22">
        <f t="shared" ref="BQ6:BY6" si="8">IF(BQ7="",NA(),BQ7)</f>
        <v>110.97</v>
      </c>
      <c r="BR6" s="22">
        <f t="shared" si="8"/>
        <v>108.66</v>
      </c>
      <c r="BS6" s="22">
        <f t="shared" si="8"/>
        <v>95.92</v>
      </c>
      <c r="BT6" s="22">
        <f t="shared" si="8"/>
        <v>104.8</v>
      </c>
      <c r="BU6" s="22">
        <f t="shared" si="8"/>
        <v>100.42</v>
      </c>
      <c r="BV6" s="22">
        <f t="shared" si="8"/>
        <v>98.77</v>
      </c>
      <c r="BW6" s="22">
        <f t="shared" si="8"/>
        <v>95.79</v>
      </c>
      <c r="BX6" s="22">
        <f t="shared" si="8"/>
        <v>98.3</v>
      </c>
      <c r="BY6" s="22">
        <f t="shared" si="8"/>
        <v>93.82</v>
      </c>
      <c r="BZ6" s="21" t="str">
        <f>IF(BZ7="","",IF(BZ7="-","【-】","【"&amp;SUBSTITUTE(TEXT(BZ7,"#,##0.00"),"-","△")&amp;"】"))</f>
        <v>【97.47】</v>
      </c>
      <c r="CA6" s="22">
        <f>IF(CA7="",NA(),CA7)</f>
        <v>202.46</v>
      </c>
      <c r="CB6" s="22">
        <f t="shared" ref="CB6:CJ6" si="9">IF(CB7="",NA(),CB7)</f>
        <v>193.05</v>
      </c>
      <c r="CC6" s="22">
        <f t="shared" si="9"/>
        <v>194.94</v>
      </c>
      <c r="CD6" s="22">
        <f t="shared" si="9"/>
        <v>222.23</v>
      </c>
      <c r="CE6" s="22">
        <f t="shared" si="9"/>
        <v>203.31</v>
      </c>
      <c r="CF6" s="22">
        <f t="shared" si="9"/>
        <v>171.67</v>
      </c>
      <c r="CG6" s="22">
        <f t="shared" si="9"/>
        <v>173.67</v>
      </c>
      <c r="CH6" s="22">
        <f t="shared" si="9"/>
        <v>171.13</v>
      </c>
      <c r="CI6" s="22">
        <f t="shared" si="9"/>
        <v>173.7</v>
      </c>
      <c r="CJ6" s="22">
        <f t="shared" si="9"/>
        <v>178.94</v>
      </c>
      <c r="CK6" s="21" t="str">
        <f>IF(CK7="","",IF(CK7="-","【-】","【"&amp;SUBSTITUTE(TEXT(CK7,"#,##0.00"),"-","△")&amp;"】"))</f>
        <v>【174.75】</v>
      </c>
      <c r="CL6" s="22">
        <f>IF(CL7="",NA(),CL7)</f>
        <v>59.59</v>
      </c>
      <c r="CM6" s="22">
        <f t="shared" ref="CM6:CU6" si="10">IF(CM7="",NA(),CM7)</f>
        <v>59.4</v>
      </c>
      <c r="CN6" s="22">
        <f t="shared" si="10"/>
        <v>61.54</v>
      </c>
      <c r="CO6" s="22">
        <f t="shared" si="10"/>
        <v>60.03</v>
      </c>
      <c r="CP6" s="22">
        <f t="shared" si="10"/>
        <v>59.2</v>
      </c>
      <c r="CQ6" s="22">
        <f t="shared" si="10"/>
        <v>59.74</v>
      </c>
      <c r="CR6" s="22">
        <f t="shared" si="10"/>
        <v>59.67</v>
      </c>
      <c r="CS6" s="22">
        <f t="shared" si="10"/>
        <v>60.12</v>
      </c>
      <c r="CT6" s="22">
        <f t="shared" si="10"/>
        <v>60.34</v>
      </c>
      <c r="CU6" s="22">
        <f t="shared" si="10"/>
        <v>59.54</v>
      </c>
      <c r="CV6" s="21" t="str">
        <f>IF(CV7="","",IF(CV7="-","【-】","【"&amp;SUBSTITUTE(TEXT(CV7,"#,##0.00"),"-","△")&amp;"】"))</f>
        <v>【59.97】</v>
      </c>
      <c r="CW6" s="22">
        <f>IF(CW7="",NA(),CW7)</f>
        <v>98.48</v>
      </c>
      <c r="CX6" s="22">
        <f t="shared" ref="CX6:DF6" si="11">IF(CX7="",NA(),CX7)</f>
        <v>98.97</v>
      </c>
      <c r="CY6" s="22">
        <f t="shared" si="11"/>
        <v>97.48</v>
      </c>
      <c r="CZ6" s="22">
        <f t="shared" si="11"/>
        <v>97.75</v>
      </c>
      <c r="DA6" s="22">
        <f t="shared" si="11"/>
        <v>98.43</v>
      </c>
      <c r="DB6" s="22">
        <f t="shared" si="11"/>
        <v>84.8</v>
      </c>
      <c r="DC6" s="22">
        <f t="shared" si="11"/>
        <v>84.6</v>
      </c>
      <c r="DD6" s="22">
        <f t="shared" si="11"/>
        <v>84.24</v>
      </c>
      <c r="DE6" s="22">
        <f t="shared" si="11"/>
        <v>84.19</v>
      </c>
      <c r="DF6" s="22">
        <f t="shared" si="11"/>
        <v>83.93</v>
      </c>
      <c r="DG6" s="21" t="str">
        <f>IF(DG7="","",IF(DG7="-","【-】","【"&amp;SUBSTITUTE(TEXT(DG7,"#,##0.00"),"-","△")&amp;"】"))</f>
        <v>【89.76】</v>
      </c>
      <c r="DH6" s="22">
        <f>IF(DH7="",NA(),DH7)</f>
        <v>57.78</v>
      </c>
      <c r="DI6" s="22">
        <f t="shared" ref="DI6:DQ6" si="12">IF(DI7="",NA(),DI7)</f>
        <v>58.79</v>
      </c>
      <c r="DJ6" s="22">
        <f t="shared" si="12"/>
        <v>59.4</v>
      </c>
      <c r="DK6" s="22">
        <f t="shared" si="12"/>
        <v>57.21</v>
      </c>
      <c r="DL6" s="22">
        <f t="shared" si="12"/>
        <v>57.06</v>
      </c>
      <c r="DM6" s="22">
        <f t="shared" si="12"/>
        <v>47.66</v>
      </c>
      <c r="DN6" s="22">
        <f t="shared" si="12"/>
        <v>48.17</v>
      </c>
      <c r="DO6" s="22">
        <f t="shared" si="12"/>
        <v>48.83</v>
      </c>
      <c r="DP6" s="22">
        <f t="shared" si="12"/>
        <v>49.96</v>
      </c>
      <c r="DQ6" s="22">
        <f t="shared" si="12"/>
        <v>50.82</v>
      </c>
      <c r="DR6" s="21" t="str">
        <f>IF(DR7="","",IF(DR7="-","【-】","【"&amp;SUBSTITUTE(TEXT(DR7,"#,##0.00"),"-","△")&amp;"】"))</f>
        <v>【51.51】</v>
      </c>
      <c r="DS6" s="22">
        <f>IF(DS7="",NA(),DS7)</f>
        <v>18.5</v>
      </c>
      <c r="DT6" s="22">
        <f t="shared" ref="DT6:EB6" si="13">IF(DT7="",NA(),DT7)</f>
        <v>21.43</v>
      </c>
      <c r="DU6" s="22">
        <f t="shared" si="13"/>
        <v>1.58</v>
      </c>
      <c r="DV6" s="22">
        <f t="shared" si="13"/>
        <v>24.44</v>
      </c>
      <c r="DW6" s="22">
        <f t="shared" si="13"/>
        <v>24.98</v>
      </c>
      <c r="DX6" s="22">
        <f t="shared" si="13"/>
        <v>15.1</v>
      </c>
      <c r="DY6" s="22">
        <f t="shared" si="13"/>
        <v>17.12</v>
      </c>
      <c r="DZ6" s="22">
        <f t="shared" si="13"/>
        <v>18.18</v>
      </c>
      <c r="EA6" s="22">
        <f t="shared" si="13"/>
        <v>19.32</v>
      </c>
      <c r="EB6" s="22">
        <f t="shared" si="13"/>
        <v>21.16</v>
      </c>
      <c r="EC6" s="21" t="str">
        <f>IF(EC7="","",IF(EC7="-","【-】","【"&amp;SUBSTITUTE(TEXT(EC7,"#,##0.00"),"-","△")&amp;"】"))</f>
        <v>【23.75】</v>
      </c>
      <c r="ED6" s="22">
        <f>IF(ED7="",NA(),ED7)</f>
        <v>0.7</v>
      </c>
      <c r="EE6" s="22">
        <f t="shared" ref="EE6:EM6" si="14">IF(EE7="",NA(),EE7)</f>
        <v>1.07</v>
      </c>
      <c r="EF6" s="22">
        <f t="shared" si="14"/>
        <v>1.93</v>
      </c>
      <c r="EG6" s="22">
        <f t="shared" si="14"/>
        <v>1.46</v>
      </c>
      <c r="EH6" s="22">
        <f t="shared" si="14"/>
        <v>1.0900000000000001</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402231</v>
      </c>
      <c r="D7" s="24">
        <v>46</v>
      </c>
      <c r="E7" s="24">
        <v>1</v>
      </c>
      <c r="F7" s="24">
        <v>0</v>
      </c>
      <c r="G7" s="24">
        <v>1</v>
      </c>
      <c r="H7" s="24" t="s">
        <v>93</v>
      </c>
      <c r="I7" s="24" t="s">
        <v>94</v>
      </c>
      <c r="J7" s="24" t="s">
        <v>95</v>
      </c>
      <c r="K7" s="24" t="s">
        <v>96</v>
      </c>
      <c r="L7" s="24" t="s">
        <v>97</v>
      </c>
      <c r="M7" s="24" t="s">
        <v>98</v>
      </c>
      <c r="N7" s="25" t="s">
        <v>99</v>
      </c>
      <c r="O7" s="25">
        <v>74.59</v>
      </c>
      <c r="P7" s="25">
        <v>77.58</v>
      </c>
      <c r="Q7" s="25">
        <v>3920</v>
      </c>
      <c r="R7" s="25">
        <v>59234</v>
      </c>
      <c r="S7" s="25">
        <v>42.07</v>
      </c>
      <c r="T7" s="25">
        <v>1407.99</v>
      </c>
      <c r="U7" s="25">
        <v>45877</v>
      </c>
      <c r="V7" s="25">
        <v>24.25</v>
      </c>
      <c r="W7" s="25">
        <v>1891.84</v>
      </c>
      <c r="X7" s="25">
        <v>116.84</v>
      </c>
      <c r="Y7" s="25">
        <v>114.98</v>
      </c>
      <c r="Z7" s="25">
        <v>115.19</v>
      </c>
      <c r="AA7" s="25">
        <v>104.63</v>
      </c>
      <c r="AB7" s="25">
        <v>113.05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594.71</v>
      </c>
      <c r="AU7" s="25">
        <v>425.67</v>
      </c>
      <c r="AV7" s="25">
        <v>374.27</v>
      </c>
      <c r="AW7" s="25">
        <v>292.44</v>
      </c>
      <c r="AX7" s="25">
        <v>244.86</v>
      </c>
      <c r="AY7" s="25">
        <v>366.03</v>
      </c>
      <c r="AZ7" s="25">
        <v>365.18</v>
      </c>
      <c r="BA7" s="25">
        <v>327.77</v>
      </c>
      <c r="BB7" s="25">
        <v>338.02</v>
      </c>
      <c r="BC7" s="25">
        <v>345.94</v>
      </c>
      <c r="BD7" s="25">
        <v>252.29</v>
      </c>
      <c r="BE7" s="25">
        <v>260.37</v>
      </c>
      <c r="BF7" s="25">
        <v>240.67</v>
      </c>
      <c r="BG7" s="25">
        <v>218.72</v>
      </c>
      <c r="BH7" s="25">
        <v>195</v>
      </c>
      <c r="BI7" s="25">
        <v>174.06</v>
      </c>
      <c r="BJ7" s="25">
        <v>370.12</v>
      </c>
      <c r="BK7" s="25">
        <v>371.65</v>
      </c>
      <c r="BL7" s="25">
        <v>397.1</v>
      </c>
      <c r="BM7" s="25">
        <v>379.91</v>
      </c>
      <c r="BN7" s="25">
        <v>386.61</v>
      </c>
      <c r="BO7" s="25">
        <v>268.07</v>
      </c>
      <c r="BP7" s="25">
        <v>106.93</v>
      </c>
      <c r="BQ7" s="25">
        <v>110.97</v>
      </c>
      <c r="BR7" s="25">
        <v>108.66</v>
      </c>
      <c r="BS7" s="25">
        <v>95.92</v>
      </c>
      <c r="BT7" s="25">
        <v>104.8</v>
      </c>
      <c r="BU7" s="25">
        <v>100.42</v>
      </c>
      <c r="BV7" s="25">
        <v>98.77</v>
      </c>
      <c r="BW7" s="25">
        <v>95.79</v>
      </c>
      <c r="BX7" s="25">
        <v>98.3</v>
      </c>
      <c r="BY7" s="25">
        <v>93.82</v>
      </c>
      <c r="BZ7" s="25">
        <v>97.47</v>
      </c>
      <c r="CA7" s="25">
        <v>202.46</v>
      </c>
      <c r="CB7" s="25">
        <v>193.05</v>
      </c>
      <c r="CC7" s="25">
        <v>194.94</v>
      </c>
      <c r="CD7" s="25">
        <v>222.23</v>
      </c>
      <c r="CE7" s="25">
        <v>203.31</v>
      </c>
      <c r="CF7" s="25">
        <v>171.67</v>
      </c>
      <c r="CG7" s="25">
        <v>173.67</v>
      </c>
      <c r="CH7" s="25">
        <v>171.13</v>
      </c>
      <c r="CI7" s="25">
        <v>173.7</v>
      </c>
      <c r="CJ7" s="25">
        <v>178.94</v>
      </c>
      <c r="CK7" s="25">
        <v>174.75</v>
      </c>
      <c r="CL7" s="25">
        <v>59.59</v>
      </c>
      <c r="CM7" s="25">
        <v>59.4</v>
      </c>
      <c r="CN7" s="25">
        <v>61.54</v>
      </c>
      <c r="CO7" s="25">
        <v>60.03</v>
      </c>
      <c r="CP7" s="25">
        <v>59.2</v>
      </c>
      <c r="CQ7" s="25">
        <v>59.74</v>
      </c>
      <c r="CR7" s="25">
        <v>59.67</v>
      </c>
      <c r="CS7" s="25">
        <v>60.12</v>
      </c>
      <c r="CT7" s="25">
        <v>60.34</v>
      </c>
      <c r="CU7" s="25">
        <v>59.54</v>
      </c>
      <c r="CV7" s="25">
        <v>59.97</v>
      </c>
      <c r="CW7" s="25">
        <v>98.48</v>
      </c>
      <c r="CX7" s="25">
        <v>98.97</v>
      </c>
      <c r="CY7" s="25">
        <v>97.48</v>
      </c>
      <c r="CZ7" s="25">
        <v>97.75</v>
      </c>
      <c r="DA7" s="25">
        <v>98.43</v>
      </c>
      <c r="DB7" s="25">
        <v>84.8</v>
      </c>
      <c r="DC7" s="25">
        <v>84.6</v>
      </c>
      <c r="DD7" s="25">
        <v>84.24</v>
      </c>
      <c r="DE7" s="25">
        <v>84.19</v>
      </c>
      <c r="DF7" s="25">
        <v>83.93</v>
      </c>
      <c r="DG7" s="25">
        <v>89.76</v>
      </c>
      <c r="DH7" s="25">
        <v>57.78</v>
      </c>
      <c r="DI7" s="25">
        <v>58.79</v>
      </c>
      <c r="DJ7" s="25">
        <v>59.4</v>
      </c>
      <c r="DK7" s="25">
        <v>57.21</v>
      </c>
      <c r="DL7" s="25">
        <v>57.06</v>
      </c>
      <c r="DM7" s="25">
        <v>47.66</v>
      </c>
      <c r="DN7" s="25">
        <v>48.17</v>
      </c>
      <c r="DO7" s="25">
        <v>48.83</v>
      </c>
      <c r="DP7" s="25">
        <v>49.96</v>
      </c>
      <c r="DQ7" s="25">
        <v>50.82</v>
      </c>
      <c r="DR7" s="25">
        <v>51.51</v>
      </c>
      <c r="DS7" s="25">
        <v>18.5</v>
      </c>
      <c r="DT7" s="25">
        <v>21.43</v>
      </c>
      <c r="DU7" s="25">
        <v>1.58</v>
      </c>
      <c r="DV7" s="25">
        <v>24.44</v>
      </c>
      <c r="DW7" s="25">
        <v>24.98</v>
      </c>
      <c r="DX7" s="25">
        <v>15.1</v>
      </c>
      <c r="DY7" s="25">
        <v>17.12</v>
      </c>
      <c r="DZ7" s="25">
        <v>18.18</v>
      </c>
      <c r="EA7" s="25">
        <v>19.32</v>
      </c>
      <c r="EB7" s="25">
        <v>21.16</v>
      </c>
      <c r="EC7" s="25">
        <v>23.75</v>
      </c>
      <c r="ED7" s="25">
        <v>0.7</v>
      </c>
      <c r="EE7" s="25">
        <v>1.07</v>
      </c>
      <c r="EF7" s="25">
        <v>1.93</v>
      </c>
      <c r="EG7" s="25">
        <v>1.46</v>
      </c>
      <c r="EH7" s="25">
        <v>1.0900000000000001</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2024-01-22T02:08:51Z</cp:lastPrinted>
  <dcterms:created xsi:type="dcterms:W3CDTF">2023-12-05T01:00:49Z</dcterms:created>
  <dcterms:modified xsi:type="dcterms:W3CDTF">2024-01-23T00:25:21Z</dcterms:modified>
  <cp:category/>
</cp:coreProperties>
</file>